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0" yWindow="220" windowWidth="17840" windowHeight="9100" tabRatio="500" activeTab="0"/>
  </bookViews>
  <sheets>
    <sheet name="excel Kopie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<sst xmlns="http://schemas.openxmlformats.org/spreadsheetml/2006/main" count="19" uniqueCount="17">
  <si>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Monat</t>
  </si>
  <si>
    <t>Tag</t>
  </si>
  <si>
    <t>Tageszahl</t>
  </si>
  <si>
    <t>Deklination</t>
  </si>
  <si>
    <t>Sonnenhoehe</t>
  </si>
  <si>
    <t>Ort</t>
  </si>
  <si>
    <t>Berlin</t>
  </si>
  <si>
    <t>Lat</t>
  </si>
  <si>
    <t>Long</t>
  </si>
  <si>
    <t>Stunde</t>
  </si>
  <si>
    <t>Minute</t>
  </si>
  <si>
    <t>K=Pi/180</t>
  </si>
  <si>
    <t>Zeitgleichung</t>
  </si>
  <si>
    <t>sin(Sonnenhöhe)</t>
  </si>
  <si>
    <t>Stundenwinkel</t>
  </si>
  <si>
    <t>cos(Azimut)</t>
  </si>
  <si>
    <t>Azimut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</si>
</sst>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D4">
      <selection activeCell="N32" sqref="N32"/>
    </sheetView>
  </sheetViews>
  <sheetFormatPr defaultColWidth="11.00390625" defaultRowHeight="12.75"/>
  <cols>
    <col min="1" max="1" width="8.625" style="0" customWidth="1"/>
    <col min="2" max="2" width="8.75390625" style="0" customWidth="1"/>
    <col min="3" max="3" width="6.125" style="4" customWidth="1"/>
    <col min="4" max="4" width="5.125" style="4" customWidth="1"/>
    <col min="5" max="5" width="9.875" style="4" customWidth="1"/>
    <col min="6" max="6" width="10.125" style="5" customWidth="1"/>
    <col min="7" max="7" width="12.625" style="5" customWidth="1"/>
    <col min="8" max="8" width="12.625" style="9" customWidth="1"/>
    <col min="9" max="9" width="13.00390625" style="9" customWidth="1"/>
    <col min="10" max="10" width="12.125" style="0" customWidth="1"/>
    <col min="11" max="11" width="10.75390625" style="8" customWidth="1"/>
  </cols>
  <sheetData>
    <row r="1" spans="3:25" s="1" customFormat="1" ht="12.75">
      <c r="C1" s="1" t="s">
        <v>0</v>
      </c>
      <c r="D1" s="1" t="s">
        <v>1</v>
      </c>
      <c r="E1" s="1" t="s">
        <v>2</v>
      </c>
      <c r="F1" s="2" t="s">
        <v>3</v>
      </c>
      <c r="G1" s="2" t="s">
        <v>12</v>
      </c>
      <c r="H1" s="7" t="s">
        <v>14</v>
      </c>
      <c r="I1" s="7" t="s">
        <v>13</v>
      </c>
      <c r="J1" s="6" t="s">
        <v>4</v>
      </c>
      <c r="K1" s="7" t="s">
        <v>15</v>
      </c>
      <c r="L1" s="2" t="s">
        <v>16</v>
      </c>
      <c r="M1"/>
      <c r="N1"/>
      <c r="O1"/>
      <c r="P1"/>
      <c r="Q1"/>
      <c r="R1"/>
      <c r="S1"/>
      <c r="T1"/>
      <c r="U1"/>
      <c r="V1"/>
      <c r="W1"/>
      <c r="X1"/>
      <c r="Y1"/>
    </row>
    <row r="2" spans="3:12" ht="12.75">
      <c r="C2" s="4">
        <v>1</v>
      </c>
      <c r="D2" s="4">
        <v>1</v>
      </c>
      <c r="E2" s="4">
        <v>1</v>
      </c>
      <c r="F2" s="5">
        <f>-23.45*COS($B$9*360*(E2+10)/365)</f>
        <v>-23.03085946567464</v>
      </c>
      <c r="G2" s="5">
        <f>60*(-0.171*SIN(0.0337*E2+0.465)-0.1299*SIN(0.01787*E2-0.168))</f>
        <v>-3.7414740394044803</v>
      </c>
      <c r="H2" s="9">
        <f>15*($B$6+$B$7/60-(15-$B$5)/15-12+G2/60)</f>
        <v>-47.52536850985111</v>
      </c>
      <c r="I2" s="9">
        <f>SIN($B$9*$B$4)*SIN($B$9*F2)+COS($B$9*$B$4)*COS($B$9*F2)*COS($B$9*H2)</f>
        <v>0.06782373214390264</v>
      </c>
      <c r="J2" s="2">
        <f>ASIN(I2)/$B$9</f>
        <v>3.88906428328051</v>
      </c>
      <c r="K2" s="9">
        <f>-(SIN($B$9*$B$4)*I2-SIN($B$9*F2))/(COS($B$9*$B$4)*SIN(ACOS(I2)))</f>
        <v>-0.7328899043093582</v>
      </c>
      <c r="L2" s="2">
        <f>IF($B$6+$B$7/60&lt;=12+(15-$B$5)/15-G2/60,ACOS(K2)/$B$9,360-ACOS(K2)/$B$9)</f>
        <v>137.13151356453528</v>
      </c>
    </row>
    <row r="3" spans="1:12" ht="12.75">
      <c r="A3" t="s">
        <v>5</v>
      </c>
      <c r="B3" s="3" t="s">
        <v>6</v>
      </c>
      <c r="C3" s="4">
        <v>1</v>
      </c>
      <c r="D3" s="4">
        <v>15</v>
      </c>
      <c r="E3" s="4">
        <v>15</v>
      </c>
      <c r="F3" s="5">
        <f aca="true" t="shared" si="0" ref="F3:F24">-23.45*COS($B$9*360*(E3+10)/365)</f>
        <v>-21.311844159450416</v>
      </c>
      <c r="G3" s="5">
        <f aca="true" t="shared" si="1" ref="G3:G29">60*(-0.171*SIN(0.0337*E3+0.465)-0.1299*SIN(0.01787*E3-0.168))</f>
        <v>-9.244715748906412</v>
      </c>
      <c r="H3" s="9">
        <f aca="true" t="shared" si="2" ref="H3:H25">15*($B$6+$B$7/60-(15-$B$5)/15-12+G3/60)</f>
        <v>-48.9011789372266</v>
      </c>
      <c r="I3" s="9">
        <f aca="true" t="shared" si="3" ref="I3:I24">SIN($B$9*$B$4)*SIN($B$9*F3)+COS($B$9*$B$4)*COS($B$9*F3)*COS($B$9*H3)</f>
        <v>0.08436942084385202</v>
      </c>
      <c r="J3" s="2">
        <f aca="true" t="shared" si="4" ref="J3:J25">ASIN(I3)/$B$9</f>
        <v>4.839846208842314</v>
      </c>
      <c r="K3" s="9">
        <f aca="true" t="shared" si="5" ref="K3:K24">-(SIN($B$9*$B$4)*I3-SIN($B$9*F3))/(COS($B$9*$B$4)*SIN(ACOS(I3)))</f>
        <v>-0.7096549571658749</v>
      </c>
      <c r="L3" s="2">
        <f aca="true" t="shared" si="6" ref="L3:L25">IF($B$6+$B$7/60&lt;=12+(15-$B$5)/15-G3/60,ACOS(K3)/$B$9,360-ACOS(K3)/$B$9)</f>
        <v>135.20911475340776</v>
      </c>
    </row>
    <row r="4" spans="1:12" ht="12.75">
      <c r="A4" t="s">
        <v>7</v>
      </c>
      <c r="B4">
        <v>52.51</v>
      </c>
      <c r="C4" s="4">
        <v>2</v>
      </c>
      <c r="D4" s="4">
        <v>1</v>
      </c>
      <c r="E4" s="4">
        <v>32</v>
      </c>
      <c r="F4" s="5">
        <f t="shared" si="0"/>
        <v>-17.58361711458618</v>
      </c>
      <c r="G4" s="5">
        <f t="shared" si="1"/>
        <v>-13.318820387077997</v>
      </c>
      <c r="H4" s="9">
        <f t="shared" si="2"/>
        <v>-49.9197050967695</v>
      </c>
      <c r="I4" s="9">
        <f t="shared" si="3"/>
        <v>0.13387833257231968</v>
      </c>
      <c r="J4" s="2">
        <f t="shared" si="4"/>
        <v>7.6938932574357315</v>
      </c>
      <c r="K4" s="9">
        <f t="shared" si="5"/>
        <v>-0.6769694235641717</v>
      </c>
      <c r="L4" s="2">
        <f t="shared" si="6"/>
        <v>132.60949717479429</v>
      </c>
    </row>
    <row r="5" spans="1:12" ht="12.75">
      <c r="A5" t="s">
        <v>8</v>
      </c>
      <c r="B5">
        <v>13.41</v>
      </c>
      <c r="C5" s="4">
        <v>2</v>
      </c>
      <c r="D5" s="4">
        <v>15</v>
      </c>
      <c r="E5" s="4">
        <v>46</v>
      </c>
      <c r="F5" s="5">
        <f>-23.45*COS($B$9*360*(E5+10)/365)</f>
        <v>-13.372492998835972</v>
      </c>
      <c r="G5" s="5">
        <f t="shared" si="1"/>
        <v>-14.005144924574415</v>
      </c>
      <c r="H5" s="9">
        <f t="shared" si="2"/>
        <v>-50.0912862311436</v>
      </c>
      <c r="I5" s="9">
        <f t="shared" si="3"/>
        <v>0.19639290312448052</v>
      </c>
      <c r="J5" s="2">
        <f t="shared" si="4"/>
        <v>11.326294441821185</v>
      </c>
      <c r="K5" s="9">
        <f>-(SIN($B$9*$B$4)*I5-SIN($B$9*F5))/(COS($B$9*$B$4)*SIN(ACOS(I5)))</f>
        <v>-0.6486538709851128</v>
      </c>
      <c r="L5" s="2">
        <f t="shared" si="6"/>
        <v>130.44237247237126</v>
      </c>
    </row>
    <row r="6" spans="1:12" ht="12.75">
      <c r="A6" t="s">
        <v>9</v>
      </c>
      <c r="B6">
        <v>9</v>
      </c>
      <c r="C6" s="4">
        <v>3</v>
      </c>
      <c r="D6" s="4">
        <v>1</v>
      </c>
      <c r="E6" s="4">
        <v>60</v>
      </c>
      <c r="F6" s="5">
        <f t="shared" si="0"/>
        <v>-8.388465958443538</v>
      </c>
      <c r="G6" s="5">
        <f t="shared" si="1"/>
        <v>-12.372203177670498</v>
      </c>
      <c r="H6" s="9">
        <f t="shared" si="2"/>
        <v>-49.683050794417625</v>
      </c>
      <c r="I6" s="9">
        <f t="shared" si="3"/>
        <v>0.27384048711406017</v>
      </c>
      <c r="J6" s="2">
        <f t="shared" si="4"/>
        <v>15.893193057940334</v>
      </c>
      <c r="K6" s="9">
        <f t="shared" si="5"/>
        <v>-0.6203942159127785</v>
      </c>
      <c r="L6" s="2">
        <f t="shared" si="6"/>
        <v>128.3470790431151</v>
      </c>
    </row>
    <row r="7" spans="1:12" ht="12.75">
      <c r="A7" t="s">
        <v>10</v>
      </c>
      <c r="B7">
        <v>0</v>
      </c>
      <c r="C7" s="4">
        <v>3</v>
      </c>
      <c r="D7" s="4">
        <v>15</v>
      </c>
      <c r="E7" s="4">
        <v>74</v>
      </c>
      <c r="F7" s="5">
        <f t="shared" si="0"/>
        <v>-2.9196026296262665</v>
      </c>
      <c r="G7" s="5">
        <f t="shared" si="1"/>
        <v>-8.992984625320076</v>
      </c>
      <c r="H7" s="9">
        <f t="shared" si="2"/>
        <v>-48.838246156330015</v>
      </c>
      <c r="I7" s="9">
        <f t="shared" si="3"/>
        <v>0.3596689352242383</v>
      </c>
      <c r="J7" s="2">
        <f t="shared" si="4"/>
        <v>21.080218907470865</v>
      </c>
      <c r="K7" s="9">
        <f t="shared" si="5"/>
        <v>-0.5921994288402974</v>
      </c>
      <c r="L7" s="2">
        <f t="shared" si="6"/>
        <v>126.31535924532471</v>
      </c>
    </row>
    <row r="8" spans="3:12" ht="12.75">
      <c r="C8" s="4">
        <v>4</v>
      </c>
      <c r="D8" s="4">
        <v>1</v>
      </c>
      <c r="E8" s="4">
        <v>91</v>
      </c>
      <c r="F8" s="5">
        <f t="shared" si="0"/>
        <v>3.9166868901964906</v>
      </c>
      <c r="G8" s="5">
        <f t="shared" si="1"/>
        <v>-3.842868208057812</v>
      </c>
      <c r="H8" s="9">
        <f t="shared" si="2"/>
        <v>-47.55071705201445</v>
      </c>
      <c r="I8" s="9">
        <f t="shared" si="3"/>
        <v>0.46403379320402166</v>
      </c>
      <c r="J8" s="2">
        <f t="shared" si="4"/>
        <v>27.64817210027865</v>
      </c>
      <c r="K8" s="9">
        <f t="shared" si="5"/>
        <v>-0.5562250959311438</v>
      </c>
      <c r="L8" s="2">
        <f t="shared" si="6"/>
        <v>123.79721272556118</v>
      </c>
    </row>
    <row r="9" spans="1:12" ht="12.75">
      <c r="A9" t="s">
        <v>11</v>
      </c>
      <c r="B9">
        <v>0.017453</v>
      </c>
      <c r="C9" s="4">
        <v>4</v>
      </c>
      <c r="D9" s="4">
        <v>15</v>
      </c>
      <c r="E9" s="4">
        <v>105</v>
      </c>
      <c r="F9" s="5">
        <f t="shared" si="0"/>
        <v>9.321665066653704</v>
      </c>
      <c r="G9" s="5">
        <f t="shared" si="1"/>
        <v>0.06783733602280628</v>
      </c>
      <c r="H9" s="9">
        <f t="shared" si="2"/>
        <v>-46.5730406659943</v>
      </c>
      <c r="I9" s="9">
        <f t="shared" si="3"/>
        <v>0.5413932067794747</v>
      </c>
      <c r="J9" s="2">
        <f t="shared" si="4"/>
        <v>32.77908030123422</v>
      </c>
      <c r="K9" s="9">
        <f t="shared" si="5"/>
        <v>-0.5229291520470983</v>
      </c>
      <c r="L9" s="2">
        <f t="shared" si="6"/>
        <v>121.53097599884234</v>
      </c>
    </row>
    <row r="10" spans="3:12" ht="12.75">
      <c r="C10" s="4">
        <v>5</v>
      </c>
      <c r="D10" s="4">
        <v>1</v>
      </c>
      <c r="E10" s="4">
        <v>121</v>
      </c>
      <c r="F10" s="5">
        <f t="shared" si="0"/>
        <v>14.822138204386395</v>
      </c>
      <c r="G10" s="5">
        <f t="shared" si="1"/>
        <v>3.007106432185929</v>
      </c>
      <c r="H10" s="9">
        <f t="shared" si="2"/>
        <v>-45.83822339195352</v>
      </c>
      <c r="I10" s="9">
        <f t="shared" si="3"/>
        <v>0.6129009909105846</v>
      </c>
      <c r="J10" s="2">
        <f t="shared" si="4"/>
        <v>37.80019391650631</v>
      </c>
      <c r="K10" s="9">
        <f t="shared" si="5"/>
        <v>-0.4792726691914368</v>
      </c>
      <c r="L10" s="2">
        <f t="shared" si="6"/>
        <v>118.63989808709465</v>
      </c>
    </row>
    <row r="11" spans="3:12" ht="12.75">
      <c r="C11" s="4">
        <v>5</v>
      </c>
      <c r="D11" s="4">
        <v>15</v>
      </c>
      <c r="E11" s="4">
        <v>135</v>
      </c>
      <c r="F11" s="5">
        <f t="shared" si="0"/>
        <v>18.730786075131533</v>
      </c>
      <c r="G11" s="5">
        <f t="shared" si="1"/>
        <v>3.703948175256207</v>
      </c>
      <c r="H11" s="9">
        <f t="shared" si="2"/>
        <v>-45.66401295618594</v>
      </c>
      <c r="I11" s="9">
        <f t="shared" si="3"/>
        <v>0.6576223450706298</v>
      </c>
      <c r="J11" s="2">
        <f t="shared" si="4"/>
        <v>41.11947958737406</v>
      </c>
      <c r="K11" s="9">
        <f t="shared" si="5"/>
        <v>-0.4376615007677195</v>
      </c>
      <c r="L11" s="2">
        <f t="shared" si="6"/>
        <v>115.95671406964469</v>
      </c>
    </row>
    <row r="12" spans="3:12" ht="12.75">
      <c r="C12" s="4">
        <v>6</v>
      </c>
      <c r="D12" s="4">
        <v>1</v>
      </c>
      <c r="E12" s="4">
        <v>152</v>
      </c>
      <c r="F12" s="5">
        <f t="shared" si="0"/>
        <v>22.004571010356724</v>
      </c>
      <c r="G12" s="5">
        <f t="shared" si="1"/>
        <v>2.2185746198815375</v>
      </c>
      <c r="H12" s="9">
        <f t="shared" si="2"/>
        <v>-46.03535634502962</v>
      </c>
      <c r="I12" s="9">
        <f t="shared" si="3"/>
        <v>0.6890362337751512</v>
      </c>
      <c r="J12" s="2">
        <f t="shared" si="4"/>
        <v>43.554596741782674</v>
      </c>
      <c r="K12" s="9">
        <f t="shared" si="5"/>
        <v>-0.3900331076032085</v>
      </c>
      <c r="L12" s="2">
        <f t="shared" si="6"/>
        <v>112.95845267001202</v>
      </c>
    </row>
    <row r="13" spans="3:12" ht="12.75">
      <c r="C13" s="4">
        <v>6</v>
      </c>
      <c r="D13" s="4">
        <v>15</v>
      </c>
      <c r="E13" s="4">
        <v>166</v>
      </c>
      <c r="F13" s="5">
        <f t="shared" si="0"/>
        <v>23.303224323209925</v>
      </c>
      <c r="G13" s="5">
        <f t="shared" si="1"/>
        <v>-0.3435756317562258</v>
      </c>
      <c r="H13" s="9">
        <f t="shared" si="2"/>
        <v>-46.675893907939056</v>
      </c>
      <c r="I13" s="9">
        <f t="shared" si="3"/>
        <v>0.6974218202228699</v>
      </c>
      <c r="J13" s="2">
        <f t="shared" si="4"/>
        <v>44.22126168297198</v>
      </c>
      <c r="K13" s="9">
        <f t="shared" si="5"/>
        <v>-0.3617239909745135</v>
      </c>
      <c r="L13" s="2">
        <f t="shared" si="6"/>
        <v>111.20797388139006</v>
      </c>
    </row>
    <row r="14" spans="3:12" ht="12.75">
      <c r="C14" s="4">
        <v>7</v>
      </c>
      <c r="D14" s="4">
        <v>1</v>
      </c>
      <c r="E14" s="4">
        <v>182</v>
      </c>
      <c r="F14" s="5">
        <f t="shared" si="0"/>
        <v>23.137339977140616</v>
      </c>
      <c r="G14" s="5">
        <f t="shared" si="1"/>
        <v>-3.6267947298495717</v>
      </c>
      <c r="H14" s="9">
        <f t="shared" si="2"/>
        <v>-47.49669868246239</v>
      </c>
      <c r="I14" s="9">
        <f t="shared" si="3"/>
        <v>0.6899154995417718</v>
      </c>
      <c r="J14" s="2">
        <f t="shared" si="4"/>
        <v>43.62415144465294</v>
      </c>
      <c r="K14" s="9">
        <f t="shared" si="5"/>
        <v>-0.35063246633217054</v>
      </c>
      <c r="L14" s="2">
        <f t="shared" si="6"/>
        <v>110.52785691754613</v>
      </c>
    </row>
    <row r="15" spans="3:12" ht="12.75">
      <c r="C15" s="4">
        <v>7</v>
      </c>
      <c r="D15" s="4">
        <v>15</v>
      </c>
      <c r="E15" s="4">
        <v>196</v>
      </c>
      <c r="F15" s="5">
        <f t="shared" si="0"/>
        <v>21.55780450602801</v>
      </c>
      <c r="G15" s="5">
        <f t="shared" si="1"/>
        <v>-5.7722688353864084</v>
      </c>
      <c r="H15" s="9">
        <f t="shared" si="2"/>
        <v>-48.0330672088466</v>
      </c>
      <c r="I15" s="9">
        <f t="shared" si="3"/>
        <v>0.670072222342607</v>
      </c>
      <c r="J15" s="2">
        <f t="shared" si="4"/>
        <v>42.07334435759839</v>
      </c>
      <c r="K15" s="9">
        <f t="shared" si="5"/>
        <v>-0.36352300448468344</v>
      </c>
      <c r="L15" s="2">
        <f t="shared" si="6"/>
        <v>111.31857982697889</v>
      </c>
    </row>
    <row r="16" spans="3:12" ht="12.75">
      <c r="C16" s="4">
        <v>8</v>
      </c>
      <c r="D16" s="4">
        <v>1</v>
      </c>
      <c r="E16" s="4">
        <v>213</v>
      </c>
      <c r="F16" s="5">
        <f t="shared" si="0"/>
        <v>17.979117965487653</v>
      </c>
      <c r="G16" s="5">
        <f t="shared" si="1"/>
        <v>-6.318538044120608</v>
      </c>
      <c r="H16" s="9">
        <f t="shared" si="2"/>
        <v>-48.16963451103015</v>
      </c>
      <c r="I16" s="9">
        <f t="shared" si="3"/>
        <v>0.6310115911507723</v>
      </c>
      <c r="J16" s="2">
        <f t="shared" si="4"/>
        <v>39.125451139990965</v>
      </c>
      <c r="K16" s="9">
        <f t="shared" si="5"/>
        <v>-0.4066624463380113</v>
      </c>
      <c r="L16" s="2">
        <f t="shared" si="6"/>
        <v>113.99725722230698</v>
      </c>
    </row>
    <row r="17" spans="3:12" ht="12.75">
      <c r="C17" s="4">
        <v>8</v>
      </c>
      <c r="D17" s="4">
        <v>15</v>
      </c>
      <c r="E17" s="4">
        <v>227</v>
      </c>
      <c r="F17" s="5">
        <f t="shared" si="0"/>
        <v>13.866374002550806</v>
      </c>
      <c r="G17" s="5">
        <f t="shared" si="1"/>
        <v>-4.6177614773599895</v>
      </c>
      <c r="H17" s="9">
        <f t="shared" si="2"/>
        <v>-47.74444036934</v>
      </c>
      <c r="I17" s="9">
        <f t="shared" si="3"/>
        <v>0.5875028710247651</v>
      </c>
      <c r="J17" s="2">
        <f t="shared" si="4"/>
        <v>35.98060691656227</v>
      </c>
      <c r="K17" s="9">
        <f t="shared" si="5"/>
        <v>-0.4598787147462855</v>
      </c>
      <c r="L17" s="2">
        <f t="shared" si="6"/>
        <v>117.38124879278762</v>
      </c>
    </row>
    <row r="18" spans="3:12" ht="12.75">
      <c r="C18" s="4">
        <v>9</v>
      </c>
      <c r="D18" s="4">
        <v>1</v>
      </c>
      <c r="E18" s="4">
        <v>244</v>
      </c>
      <c r="F18" s="5">
        <f t="shared" si="0"/>
        <v>7.821462950351281</v>
      </c>
      <c r="G18" s="5">
        <f t="shared" si="1"/>
        <v>-0.13190477094090297</v>
      </c>
      <c r="H18" s="9">
        <f t="shared" si="2"/>
        <v>-46.62297619273522</v>
      </c>
      <c r="I18" s="9">
        <f t="shared" si="3"/>
        <v>0.5221018061803184</v>
      </c>
      <c r="J18" s="2">
        <f t="shared" si="4"/>
        <v>31.47386989562745</v>
      </c>
      <c r="K18" s="9">
        <f t="shared" si="5"/>
        <v>-0.535889471149781</v>
      </c>
      <c r="L18" s="2">
        <f t="shared" si="6"/>
        <v>122.40630483089767</v>
      </c>
    </row>
    <row r="19" spans="3:12" ht="12.75">
      <c r="C19" s="4">
        <v>9</v>
      </c>
      <c r="D19" s="4">
        <v>15</v>
      </c>
      <c r="E19" s="4">
        <v>258</v>
      </c>
      <c r="F19" s="5">
        <f t="shared" si="0"/>
        <v>2.3191365590407536</v>
      </c>
      <c r="G19" s="5">
        <f t="shared" si="1"/>
        <v>4.822826801022536</v>
      </c>
      <c r="H19" s="9">
        <f t="shared" si="2"/>
        <v>-45.384293299744364</v>
      </c>
      <c r="I19" s="9">
        <f t="shared" si="3"/>
        <v>0.4592362721973232</v>
      </c>
      <c r="J19" s="2">
        <f t="shared" si="4"/>
        <v>27.33829471123612</v>
      </c>
      <c r="K19" s="9">
        <f t="shared" si="5"/>
        <v>-0.599113595771125</v>
      </c>
      <c r="L19" s="2">
        <f t="shared" si="6"/>
        <v>126.80856529376105</v>
      </c>
    </row>
    <row r="20" spans="3:12" ht="12.75">
      <c r="C20" s="4">
        <v>10</v>
      </c>
      <c r="D20" s="4">
        <v>1</v>
      </c>
      <c r="E20" s="4">
        <v>274</v>
      </c>
      <c r="F20" s="5">
        <f t="shared" si="0"/>
        <v>-4.114321831476658</v>
      </c>
      <c r="G20" s="5">
        <f t="shared" si="1"/>
        <v>10.569416894680113</v>
      </c>
      <c r="H20" s="9">
        <f t="shared" si="2"/>
        <v>-43.94764577632996</v>
      </c>
      <c r="I20" s="9">
        <f t="shared" si="3"/>
        <v>0.3801512478706262</v>
      </c>
      <c r="J20" s="2">
        <f t="shared" si="4"/>
        <v>22.34342609107944</v>
      </c>
      <c r="K20" s="9">
        <f t="shared" si="5"/>
        <v>-0.6632601965096258</v>
      </c>
      <c r="L20" s="2">
        <f t="shared" si="6"/>
        <v>131.55119526942042</v>
      </c>
    </row>
    <row r="21" spans="3:12" ht="12.75">
      <c r="C21" s="4">
        <v>10</v>
      </c>
      <c r="D21" s="4">
        <v>15</v>
      </c>
      <c r="E21" s="4">
        <v>288</v>
      </c>
      <c r="F21" s="5">
        <f t="shared" si="0"/>
        <v>-9.505390269872354</v>
      </c>
      <c r="G21" s="5">
        <f t="shared" si="1"/>
        <v>14.481723614061965</v>
      </c>
      <c r="H21" s="9">
        <f t="shared" si="2"/>
        <v>-42.969569096484506</v>
      </c>
      <c r="I21" s="9">
        <f t="shared" si="3"/>
        <v>0.3082102063645861</v>
      </c>
      <c r="J21" s="2">
        <f t="shared" si="4"/>
        <v>17.95170314670168</v>
      </c>
      <c r="K21" s="9">
        <f t="shared" si="5"/>
        <v>-0.7075700364627561</v>
      </c>
      <c r="L21" s="2">
        <f t="shared" si="6"/>
        <v>135.03981246088912</v>
      </c>
    </row>
    <row r="22" spans="3:12" ht="12.75">
      <c r="C22" s="4">
        <v>11</v>
      </c>
      <c r="D22" s="4">
        <v>1</v>
      </c>
      <c r="E22" s="4">
        <v>305</v>
      </c>
      <c r="F22" s="5">
        <f t="shared" si="0"/>
        <v>-15.285415310060444</v>
      </c>
      <c r="G22" s="5">
        <f t="shared" si="1"/>
        <v>16.497694908585764</v>
      </c>
      <c r="H22" s="9">
        <f t="shared" si="2"/>
        <v>-42.46557627285355</v>
      </c>
      <c r="I22" s="9">
        <f t="shared" si="3"/>
        <v>0.22393056322637667</v>
      </c>
      <c r="J22" s="2">
        <f t="shared" si="4"/>
        <v>12.940216291304598</v>
      </c>
      <c r="K22" s="9">
        <f t="shared" si="5"/>
        <v>-0.743959277957251</v>
      </c>
      <c r="L22" s="2">
        <f t="shared" si="6"/>
        <v>138.07210061314757</v>
      </c>
    </row>
    <row r="23" spans="3:12" ht="12.75">
      <c r="C23" s="4">
        <v>11</v>
      </c>
      <c r="D23" s="4">
        <v>15</v>
      </c>
      <c r="E23" s="4">
        <v>319</v>
      </c>
      <c r="F23" s="5">
        <f t="shared" si="0"/>
        <v>-19.088088008765148</v>
      </c>
      <c r="G23" s="5">
        <f t="shared" si="1"/>
        <v>15.32975002250895</v>
      </c>
      <c r="H23" s="9">
        <f t="shared" si="2"/>
        <v>-42.75756249437276</v>
      </c>
      <c r="I23" s="9">
        <f t="shared" si="3"/>
        <v>0.1628437694374789</v>
      </c>
      <c r="J23" s="2">
        <f t="shared" si="4"/>
        <v>9.372154569561621</v>
      </c>
      <c r="K23" s="9">
        <f t="shared" si="5"/>
        <v>-0.7597272730124291</v>
      </c>
      <c r="L23" s="2">
        <f t="shared" si="6"/>
        <v>139.44249785481432</v>
      </c>
    </row>
    <row r="24" spans="3:12" ht="12.75">
      <c r="C24" s="4">
        <v>12</v>
      </c>
      <c r="D24" s="4">
        <v>1</v>
      </c>
      <c r="E24" s="4">
        <v>335</v>
      </c>
      <c r="F24" s="5">
        <f t="shared" si="0"/>
        <v>-22.073103160340736</v>
      </c>
      <c r="G24" s="5">
        <f t="shared" si="1"/>
        <v>10.937569824698992</v>
      </c>
      <c r="H24" s="9">
        <f t="shared" si="2"/>
        <v>-43.85560754382525</v>
      </c>
      <c r="I24" s="9">
        <f t="shared" si="3"/>
        <v>0.1085527059691117</v>
      </c>
      <c r="J24" s="2">
        <f t="shared" si="4"/>
        <v>6.2319965823849515</v>
      </c>
      <c r="K24" s="9">
        <f t="shared" si="5"/>
        <v>-0.7634463527309434</v>
      </c>
      <c r="L24" s="2">
        <f t="shared" si="6"/>
        <v>139.77131261318715</v>
      </c>
    </row>
    <row r="25" spans="3:12" ht="12.75">
      <c r="C25" s="4">
        <v>12</v>
      </c>
      <c r="D25" s="4">
        <v>15</v>
      </c>
      <c r="E25" s="4">
        <v>349</v>
      </c>
      <c r="F25" s="5">
        <f>-23.45*COS($B$9*360*(E25+10)/365)</f>
        <v>-23.324780182261662</v>
      </c>
      <c r="G25" s="5">
        <f>60*(-0.171*SIN(0.0337*E25+0.465)-0.1299*SIN(0.01787*E25-0.168))</f>
        <v>5.081704140095892</v>
      </c>
      <c r="H25" s="9">
        <f>15*($B$6+$B$7/60-(15-$B$5)/15-12+G25/60)</f>
        <v>-45.31957396497602</v>
      </c>
      <c r="I25" s="9">
        <f>SIN($B$9*$B$4)*SIN($B$9*F25)+COS($B$9*$B$4)*COS($B$9*F25)*COS($B$9*H25)</f>
        <v>0.07883831859885027</v>
      </c>
      <c r="J25" s="2">
        <f t="shared" si="4"/>
        <v>4.521871170949356</v>
      </c>
      <c r="K25" s="9">
        <f>-(SIN($B$9*$B$4)*I25-SIN($B$9*F25))/(COS($B$9*$B$4)*SIN(ACOS(I25)))</f>
        <v>-0.7556616797242284</v>
      </c>
      <c r="L25" s="2">
        <f t="shared" si="6"/>
        <v>139.0855506107285</v>
      </c>
    </row>
    <row r="26" spans="3:11" ht="12.75">
      <c r="C26"/>
      <c r="D26"/>
      <c r="F26"/>
      <c r="G26" s="10"/>
      <c r="H26"/>
      <c r="I26"/>
      <c r="K26"/>
    </row>
    <row r="27" spans="1:7" ht="12.75">
      <c r="A27" t="s">
        <v>0</v>
      </c>
      <c r="B27">
        <v>9</v>
      </c>
      <c r="G27" s="10"/>
    </row>
    <row r="28" spans="1:7" ht="12.75">
      <c r="A28" t="s">
        <v>1</v>
      </c>
      <c r="B28">
        <v>15</v>
      </c>
      <c r="G28" s="10"/>
    </row>
    <row r="29" spans="5:12" ht="12.75">
      <c r="E29" s="4">
        <f>(B27-1)*30.3+B28</f>
        <v>257.4</v>
      </c>
      <c r="F29" s="5">
        <f>-23.45*COS($B$9*360*(E29+10)/365)</f>
        <v>2.5600210578475897</v>
      </c>
      <c r="G29" s="5">
        <f t="shared" si="1"/>
        <v>4.600468747483051</v>
      </c>
      <c r="H29" s="9">
        <f>15*($B$6+$B$7/60-(15-$B$5)/15-12+G29/60)</f>
        <v>-45.43988281312924</v>
      </c>
      <c r="I29" s="9">
        <f>SIN($B$9*$B$4)*SIN($B$9*F29)+COS($B$9*$B$4)*COS($B$9*F29)*COS($B$9*H29)</f>
        <v>0.4620724246636755</v>
      </c>
      <c r="J29" s="5">
        <f>ASIN(I29)/$B$9</f>
        <v>27.521379600040092</v>
      </c>
      <c r="K29" s="9">
        <f>-(SIN($B$9*$B$4)*I29-SIN($B$9*F29))/(COS($B$9*$B$4)*SIN(ACOS(I29)))</f>
        <v>-0.5964953046138606</v>
      </c>
      <c r="L29" s="5">
        <f>IF($B$6+$B$7/60&lt;=12+(15-$B$5)/15-G29/60,ACOS(K29)/$B$9,360-ACOS(K29)/$B$9)</f>
        <v>126.62142473505327</v>
      </c>
    </row>
  </sheetData>
  <printOptions gridLines="1"/>
  <pageMargins left="0.787401575" right="0.787401575" top="0.984251969" bottom="0.984251969" header="0.5" footer="0.5"/>
  <pageSetup orientation="portrait" paperSize="9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Jürgen Giesen</cp:lastModifiedBy>
  <dcterms:created xsi:type="dcterms:W3CDTF">2005-02-16T19:20:53Z</dcterms:created>
  <cp:category/>
  <cp:version/>
  <cp:contentType/>
  <cp:contentStatus/>
</cp:coreProperties>
</file>